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mposio Lecheria Tropical\"/>
    </mc:Choice>
  </mc:AlternateContent>
  <xr:revisionPtr revIDLastSave="0" documentId="13_ncr:1_{61A4521E-6819-48D4-B96F-6D0B8B6D44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RRAMIENTA DE EVALUACION 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G62" i="1" s="1"/>
  <c r="E63" i="1"/>
  <c r="G63" i="1" s="1"/>
  <c r="E64" i="1"/>
  <c r="G64" i="1" s="1"/>
  <c r="E65" i="1"/>
  <c r="G65" i="1" s="1"/>
  <c r="E66" i="1"/>
  <c r="G66" i="1" s="1"/>
  <c r="D67" i="1"/>
  <c r="G67" i="1" l="1"/>
  <c r="E67" i="1"/>
  <c r="D54" i="1"/>
  <c r="E53" i="1" s="1"/>
  <c r="E50" i="1" l="1"/>
  <c r="E51" i="1"/>
  <c r="E52" i="1"/>
  <c r="E49" i="1"/>
  <c r="J25" i="1"/>
  <c r="C36" i="1"/>
  <c r="C35" i="1"/>
  <c r="C34" i="1"/>
  <c r="C33" i="1"/>
  <c r="E32" i="1"/>
  <c r="D32" i="1"/>
  <c r="J24" i="1" l="1"/>
  <c r="J26" i="1" l="1"/>
  <c r="K25" i="1" l="1"/>
  <c r="E36" i="1" s="1"/>
  <c r="K24" i="1"/>
  <c r="D36" i="1" s="1"/>
  <c r="F26" i="1"/>
  <c r="H26" i="1"/>
  <c r="D26" i="1"/>
  <c r="E24" i="1" l="1"/>
  <c r="E25" i="1"/>
  <c r="E33" i="1" s="1"/>
  <c r="I25" i="1"/>
  <c r="E35" i="1" s="1"/>
  <c r="I24" i="1"/>
  <c r="G25" i="1"/>
  <c r="E34" i="1" s="1"/>
  <c r="G24" i="1"/>
  <c r="E54" i="1"/>
  <c r="K26" i="1"/>
  <c r="I26" i="1" l="1"/>
  <c r="D35" i="1"/>
  <c r="G26" i="1"/>
  <c r="D34" i="1"/>
  <c r="D33" i="1"/>
  <c r="E26" i="1"/>
</calcChain>
</file>

<file path=xl/sharedStrings.xml><?xml version="1.0" encoding="utf-8"?>
<sst xmlns="http://schemas.openxmlformats.org/spreadsheetml/2006/main" count="38" uniqueCount="25">
  <si>
    <t>Cantidad</t>
  </si>
  <si>
    <t>Porcentaje</t>
  </si>
  <si>
    <t>Vacas Buenas</t>
  </si>
  <si>
    <t>Total</t>
  </si>
  <si>
    <t>Productor</t>
  </si>
  <si>
    <t>Empleado 1</t>
  </si>
  <si>
    <t>Empleado 2</t>
  </si>
  <si>
    <t>Evaluador</t>
  </si>
  <si>
    <t>Vacas Cojas</t>
  </si>
  <si>
    <t>CALIFICACIÓN DE LOCOMOCION</t>
  </si>
  <si>
    <t>FINCA</t>
  </si>
  <si>
    <t>PRODUCTOR</t>
  </si>
  <si>
    <t>FECHA</t>
  </si>
  <si>
    <t>PRODUCCION DE LECHE PROMEDIO</t>
  </si>
  <si>
    <t>PRECIO DE LECHE PROMEDIO</t>
  </si>
  <si>
    <t>LOTE DE ANIMALES</t>
  </si>
  <si>
    <t>LUGAR</t>
  </si>
  <si>
    <t>TIPO DE MINERAL</t>
  </si>
  <si>
    <t>DOSIS</t>
  </si>
  <si>
    <t>RESUMEN PERCEPCIÓN VRS REALIDAD</t>
  </si>
  <si>
    <t>Cantidad           de vacas</t>
  </si>
  <si>
    <t>REPRESENTACIÓN ECONÓMICA</t>
  </si>
  <si>
    <t>Cantidad       de vacas</t>
  </si>
  <si>
    <t>Merma de la producción     en litros</t>
  </si>
  <si>
    <t>Pérdida en 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</si>
</sst>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 ;\-#,##0\ "/>
    <numFmt numFmtId="166" formatCode="0\ &quot;gramos por animal día&quot;"/>
    <numFmt numFmtId="167" formatCode="[$₡-140A]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22"/>
      <color rgb="FFF4EE00"/>
      <name val="Cambria"/>
      <family val="1"/>
      <scheme val="major"/>
    </font>
    <font>
      <b/>
      <sz val="22"/>
      <color rgb="FFFFDF0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22"/>
      <color rgb="FFFFAF01"/>
      <name val="Cambria (Headings)"/>
    </font>
    <font>
      <b/>
      <sz val="22"/>
      <color rgb="FFFFAF01"/>
      <name val="Cambria"/>
      <family val="1"/>
      <scheme val="major"/>
    </font>
    <font>
      <b/>
      <sz val="12"/>
      <color theme="1"/>
      <name val="Cambria (Headings)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F0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E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7" borderId="0" xfId="0" applyFont="1" applyFill="1"/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10" fontId="4" fillId="8" borderId="7" xfId="2" applyNumberFormat="1" applyFont="1" applyFill="1" applyBorder="1" applyAlignment="1">
      <alignment horizontal="center" vertical="center"/>
    </xf>
    <xf numFmtId="10" fontId="4" fillId="8" borderId="1" xfId="2" applyNumberFormat="1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9" fontId="14" fillId="5" borderId="9" xfId="2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0" fontId="14" fillId="5" borderId="10" xfId="2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indent="1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10" fontId="4" fillId="8" borderId="19" xfId="2" applyNumberFormat="1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10" fontId="14" fillId="5" borderId="21" xfId="2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10" fontId="4" fillId="4" borderId="4" xfId="2" applyNumberFormat="1" applyFont="1" applyFill="1" applyBorder="1" applyAlignment="1">
      <alignment horizontal="center" vertical="center"/>
    </xf>
    <xf numFmtId="10" fontId="4" fillId="4" borderId="6" xfId="2" applyNumberFormat="1" applyFont="1" applyFill="1" applyBorder="1" applyAlignment="1">
      <alignment horizontal="center" vertical="center"/>
    </xf>
    <xf numFmtId="10" fontId="4" fillId="4" borderId="3" xfId="2" applyNumberFormat="1" applyFont="1" applyFill="1" applyBorder="1" applyAlignment="1">
      <alignment horizontal="center" vertical="center"/>
    </xf>
    <xf numFmtId="10" fontId="4" fillId="4" borderId="1" xfId="2" applyNumberFormat="1" applyFont="1" applyFill="1" applyBorder="1" applyAlignment="1">
      <alignment horizontal="center" vertical="center"/>
    </xf>
    <xf numFmtId="10" fontId="4" fillId="4" borderId="8" xfId="2" applyNumberFormat="1" applyFont="1" applyFill="1" applyBorder="1" applyAlignment="1">
      <alignment horizontal="center" vertical="center"/>
    </xf>
    <xf numFmtId="10" fontId="4" fillId="4" borderId="10" xfId="2" applyNumberFormat="1" applyFont="1" applyFill="1" applyBorder="1" applyAlignment="1">
      <alignment horizontal="center" vertical="center"/>
    </xf>
    <xf numFmtId="14" fontId="7" fillId="3" borderId="22" xfId="0" applyNumberFormat="1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0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10" fontId="4" fillId="8" borderId="5" xfId="2" applyNumberFormat="1" applyFont="1" applyFill="1" applyBorder="1" applyAlignment="1">
      <alignment horizontal="center" vertical="center"/>
    </xf>
    <xf numFmtId="10" fontId="4" fillId="8" borderId="6" xfId="2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10" fontId="4" fillId="8" borderId="17" xfId="2" applyNumberFormat="1" applyFont="1" applyFill="1" applyBorder="1" applyAlignment="1">
      <alignment horizontal="center" vertical="center"/>
    </xf>
    <xf numFmtId="14" fontId="6" fillId="3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indent="1"/>
    </xf>
    <xf numFmtId="0" fontId="10" fillId="5" borderId="3" xfId="0" applyFont="1" applyFill="1" applyBorder="1" applyAlignment="1">
      <alignment horizontal="left" vertical="center" indent="1"/>
    </xf>
    <xf numFmtId="0" fontId="10" fillId="5" borderId="31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5" borderId="28" xfId="0" applyFont="1" applyFill="1" applyBorder="1" applyAlignment="1">
      <alignment horizontal="left" vertical="center" indent="1"/>
    </xf>
    <xf numFmtId="0" fontId="6" fillId="5" borderId="25" xfId="0" applyFont="1" applyFill="1" applyBorder="1" applyAlignment="1">
      <alignment horizontal="left" vertical="center" indent="1"/>
    </xf>
    <xf numFmtId="166" fontId="5" fillId="4" borderId="9" xfId="0" applyNumberFormat="1" applyFont="1" applyFill="1" applyBorder="1" applyAlignment="1" applyProtection="1">
      <alignment horizontal="left" vertical="center" indent="1"/>
      <protection locked="0"/>
    </xf>
    <xf numFmtId="166" fontId="5" fillId="4" borderId="10" xfId="0" applyNumberFormat="1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>
      <alignment horizontal="center" vertical="center"/>
    </xf>
    <xf numFmtId="14" fontId="3" fillId="6" borderId="29" xfId="0" applyNumberFormat="1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167" fontId="4" fillId="4" borderId="7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14" fillId="5" borderId="9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2" fontId="4" fillId="4" borderId="7" xfId="2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2" fontId="4" fillId="4" borderId="5" xfId="2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167" fontId="4" fillId="4" borderId="5" xfId="0" applyNumberFormat="1" applyFont="1" applyFill="1" applyBorder="1" applyAlignment="1">
      <alignment horizontal="center" vertical="center"/>
    </xf>
    <xf numFmtId="167" fontId="4" fillId="4" borderId="6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167" fontId="4" fillId="4" borderId="1" xfId="0" applyNumberFormat="1" applyFont="1" applyFill="1" applyBorder="1" applyAlignment="1">
      <alignment horizontal="left" vertical="center" indent="1"/>
    </xf>
    <xf numFmtId="167" fontId="4" fillId="4" borderId="2" xfId="0" applyNumberFormat="1" applyFont="1" applyFill="1" applyBorder="1" applyAlignment="1">
      <alignment horizontal="left" vertical="center" indent="1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14" fontId="5" fillId="4" borderId="7" xfId="0" applyNumberFormat="1" applyFont="1" applyFill="1" applyBorder="1" applyAlignment="1" applyProtection="1">
      <alignment horizontal="left" vertical="center" indent="1"/>
      <protection locked="0"/>
    </xf>
    <xf numFmtId="14" fontId="5" fillId="4" borderId="1" xfId="0" applyNumberFormat="1" applyFont="1" applyFill="1" applyBorder="1" applyAlignment="1" applyProtection="1">
      <alignment horizontal="left" vertical="center" indent="1"/>
      <protection locked="0"/>
    </xf>
    <xf numFmtId="2" fontId="5" fillId="4" borderId="7" xfId="0" applyNumberFormat="1" applyFont="1" applyFill="1" applyBorder="1" applyAlignment="1" applyProtection="1">
      <alignment horizontal="left" vertical="center" indent="1"/>
      <protection locked="0"/>
    </xf>
    <xf numFmtId="2" fontId="5" fillId="4" borderId="1" xfId="0" applyNumberFormat="1" applyFont="1" applyFill="1" applyBorder="1" applyAlignment="1" applyProtection="1">
      <alignment horizontal="left" vertical="center" indent="1"/>
      <protection locked="0"/>
    </xf>
    <xf numFmtId="165" fontId="5" fillId="4" borderId="7" xfId="1" applyNumberFormat="1" applyFont="1" applyFill="1" applyBorder="1" applyAlignment="1" applyProtection="1">
      <alignment horizontal="left" vertical="center" indent="1"/>
      <protection locked="0"/>
    </xf>
    <xf numFmtId="165" fontId="5" fillId="4" borderId="1" xfId="1" applyNumberFormat="1" applyFont="1" applyFill="1" applyBorder="1" applyAlignment="1" applyProtection="1">
      <alignment horizontal="left" vertical="center" inden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AF01"/>
      <color rgb="FFFFEFCC"/>
      <color rgb="FFCC7A00"/>
      <color rgb="FFFFDF01"/>
      <color rgb="FFF4EE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bg1"/>
                </a:solidFill>
                <a:latin typeface="+mj-lt"/>
                <a:ea typeface="+mn-ea"/>
                <a:cs typeface="+mn-cs"/>
              </a:defRPr>
            </a:pPr>
            <a:r>
              <a:rPr lang="es-CR" sz="1800" b="1"/>
              <a:t>Calificación de Locomoción</a:t>
            </a:r>
          </a:p>
        </c:rich>
      </c:tx>
      <c:layout>
        <c:manualLayout>
          <c:xMode val="edge"/>
          <c:yMode val="edge"/>
          <c:x val="0.19694444444444445"/>
          <c:y val="3.20182788716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bg1"/>
              </a:solidFill>
              <a:latin typeface="+mj-lt"/>
              <a:ea typeface="+mn-ea"/>
              <a:cs typeface="+mn-cs"/>
            </a:defRPr>
          </a:pPr>
          <a:endParaRPr lang="en-CR"/>
        </a:p>
      </c:txPr>
    </c:title>
    <c:autoTitleDeleted val="0"/>
    <c:plotArea>
      <c:layout>
        <c:manualLayout>
          <c:layoutTarget val="inner"/>
          <c:xMode val="edge"/>
          <c:yMode val="edge"/>
          <c:x val="0.26152838534072126"/>
          <c:y val="0.19480351414406533"/>
          <c:w val="0.71818290074851754"/>
          <c:h val="0.5345406824146982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AF01"/>
            </a:solidFill>
            <a:ln>
              <a:noFill/>
            </a:ln>
            <a:effectLst/>
          </c:spPr>
          <c:invertIfNegative val="0"/>
          <c:val>
            <c:numRef>
              <c:f>'HERRAMIENTA DE EVALUACION 1'!$E$49:$E$53</c:f>
              <c:numCache>
                <c:formatCode>0.00%</c:formatCode>
                <c:ptCount val="5"/>
                <c:pt idx="0">
                  <c:v>0.4</c:v>
                </c:pt>
                <c:pt idx="1">
                  <c:v>0.35</c:v>
                </c:pt>
                <c:pt idx="2">
                  <c:v>0.1875</c:v>
                </c:pt>
                <c:pt idx="3">
                  <c:v>6.25E-2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E-E742-AEC5-8B9078305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799552"/>
        <c:axId val="289795240"/>
      </c:barChart>
      <c:catAx>
        <c:axId val="28979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s-CR" sz="1200" b="1"/>
                  <a:t>Calificación </a:t>
                </a:r>
              </a:p>
            </c:rich>
          </c:tx>
          <c:layout>
            <c:manualLayout>
              <c:xMode val="edge"/>
              <c:yMode val="edge"/>
              <c:x val="0.52572786040633812"/>
              <c:y val="0.84712586425042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en-C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j-lt"/>
                <a:ea typeface="+mn-ea"/>
                <a:cs typeface="+mn-cs"/>
              </a:defRPr>
            </a:pPr>
            <a:endParaRPr lang="en-CR"/>
          </a:p>
        </c:txPr>
        <c:crossAx val="289795240"/>
        <c:crosses val="autoZero"/>
        <c:auto val="1"/>
        <c:lblAlgn val="ctr"/>
        <c:lblOffset val="100"/>
        <c:noMultiLvlLbl val="0"/>
      </c:catAx>
      <c:valAx>
        <c:axId val="289795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s-CR" sz="1200" b="1"/>
                  <a:t>Porcentaje en el  hato</a:t>
                </a:r>
              </a:p>
            </c:rich>
          </c:tx>
          <c:layout>
            <c:manualLayout>
              <c:xMode val="edge"/>
              <c:yMode val="edge"/>
              <c:x val="4.4074074074074071E-2"/>
              <c:y val="0.17444703640035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en-CR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+mj-lt"/>
                <a:ea typeface="+mn-ea"/>
                <a:cs typeface="+mn-cs"/>
              </a:defRPr>
            </a:pPr>
            <a:endParaRPr lang="en-CR"/>
          </a:p>
        </c:txPr>
        <c:crossAx val="28979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+mj-lt"/>
        </a:defRPr>
      </a:pPr>
      <a:endParaRPr lang="en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Perspectiva vrs Realidad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'HERRAMIENTA DE EVALUACION 1'!$D$32</c:f>
              <c:strCache>
                <c:ptCount val="1"/>
                <c:pt idx="0">
                  <c:v>Vacas Cojas</c:v>
                </c:pt>
              </c:strCache>
            </c:strRef>
          </c:tx>
          <c:spPr>
            <a:solidFill>
              <a:srgbClr val="FFAF01"/>
            </a:solidFill>
          </c:spPr>
          <c:invertIfNegative val="0"/>
          <c:cat>
            <c:strRef>
              <c:f>'HERRAMIENTA DE EVALUACION 1'!$C$33:$C$36</c:f>
              <c:strCache>
                <c:ptCount val="4"/>
                <c:pt idx="0">
                  <c:v>Productor</c:v>
                </c:pt>
                <c:pt idx="1">
                  <c:v>Empleado 1</c:v>
                </c:pt>
                <c:pt idx="2">
                  <c:v>Empleado 2</c:v>
                </c:pt>
                <c:pt idx="3">
                  <c:v>Evaluador</c:v>
                </c:pt>
              </c:strCache>
            </c:strRef>
          </c:cat>
          <c:val>
            <c:numRef>
              <c:f>'HERRAMIENTA DE EVALUACION 1'!$D$33:$D$36</c:f>
              <c:numCache>
                <c:formatCode>0.00%</c:formatCode>
                <c:ptCount val="4"/>
                <c:pt idx="0">
                  <c:v>0.25</c:v>
                </c:pt>
                <c:pt idx="1">
                  <c:v>8.7499999999999994E-2</c:v>
                </c:pt>
                <c:pt idx="2">
                  <c:v>0.2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AD4A-80DC-485D8E87C39A}"/>
            </c:ext>
          </c:extLst>
        </c:ser>
        <c:ser>
          <c:idx val="1"/>
          <c:order val="1"/>
          <c:tx>
            <c:strRef>
              <c:f>'HERRAMIENTA DE EVALUACION 1'!$E$32</c:f>
              <c:strCache>
                <c:ptCount val="1"/>
                <c:pt idx="0">
                  <c:v>Vacas Buenas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'HERRAMIENTA DE EVALUACION 1'!$C$33:$C$36</c:f>
              <c:strCache>
                <c:ptCount val="4"/>
                <c:pt idx="0">
                  <c:v>Productor</c:v>
                </c:pt>
                <c:pt idx="1">
                  <c:v>Empleado 1</c:v>
                </c:pt>
                <c:pt idx="2">
                  <c:v>Empleado 2</c:v>
                </c:pt>
                <c:pt idx="3">
                  <c:v>Evaluador</c:v>
                </c:pt>
              </c:strCache>
            </c:strRef>
          </c:cat>
          <c:val>
            <c:numRef>
              <c:f>'HERRAMIENTA DE EVALUACION 1'!$E$33:$E$36</c:f>
              <c:numCache>
                <c:formatCode>0.00%</c:formatCode>
                <c:ptCount val="4"/>
                <c:pt idx="0">
                  <c:v>0.75</c:v>
                </c:pt>
                <c:pt idx="1">
                  <c:v>0.91249999999999998</c:v>
                </c:pt>
                <c:pt idx="2">
                  <c:v>0.8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D-AD4A-80DC-485D8E87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0"/>
        <c:overlap val="21"/>
        <c:axId val="289797200"/>
        <c:axId val="289801120"/>
      </c:barChart>
      <c:catAx>
        <c:axId val="28979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s-CR" sz="12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s-CR" sz="12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rPr>
                  <a:t>Evaluador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CR"/>
          </a:p>
        </c:txPr>
        <c:crossAx val="289801120"/>
        <c:crosses val="autoZero"/>
        <c:auto val="1"/>
        <c:lblAlgn val="ctr"/>
        <c:lblOffset val="100"/>
        <c:noMultiLvlLbl val="0"/>
      </c:catAx>
      <c:valAx>
        <c:axId val="289801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r>
                  <a:rPr lang="es-CR" sz="1200">
                    <a:solidFill>
                      <a:schemeClr val="bg1"/>
                    </a:solidFill>
                  </a:rPr>
                  <a:t>Porcentaje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CR"/>
          </a:p>
        </c:txPr>
        <c:crossAx val="289797200"/>
        <c:crosses val="autoZero"/>
        <c:crossBetween val="between"/>
      </c:valAx>
      <c:spPr>
        <a:noFill/>
      </c:spPr>
    </c:plotArea>
    <c:legend>
      <c:legendPos val="r"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en-C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j-lt"/>
        </a:defRPr>
      </a:pPr>
      <a:endParaRPr lang="en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45</xdr:row>
      <xdr:rowOff>52386</xdr:rowOff>
    </xdr:from>
    <xdr:to>
      <xdr:col>11</xdr:col>
      <xdr:colOff>123825</xdr:colOff>
      <xdr:row>57</xdr:row>
      <xdr:rowOff>28575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762000</xdr:colOff>
      <xdr:row>1</xdr:row>
      <xdr:rowOff>0</xdr:rowOff>
    </xdr:from>
    <xdr:to>
      <xdr:col>10</xdr:col>
      <xdr:colOff>809625</xdr:colOff>
      <xdr:row>7</xdr:row>
      <xdr:rowOff>74883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1075" y="180975"/>
          <a:ext cx="1657350" cy="1160733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1</xdr:row>
      <xdr:rowOff>149225</xdr:rowOff>
    </xdr:from>
    <xdr:to>
      <xdr:col>8</xdr:col>
      <xdr:colOff>180975</xdr:colOff>
      <xdr:row>8</xdr:row>
      <xdr:rowOff>111125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77000" y="327025"/>
          <a:ext cx="3762375" cy="1206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600" b="1">
              <a:solidFill>
                <a:srgbClr val="FFAF01"/>
              </a:solidFill>
              <a:latin typeface="+mj-lt"/>
            </a:rPr>
            <a:t>%</a:t>
          </a:r>
          <a:r>
            <a:rPr lang="es-ES" sz="3600" b="1" baseline="0">
              <a:solidFill>
                <a:srgbClr val="FFAF01"/>
              </a:solidFill>
              <a:latin typeface="+mj-lt"/>
            </a:rPr>
            <a:t> DE COJERAS</a:t>
          </a:r>
          <a:endParaRPr lang="es-ES" sz="3600" b="1">
            <a:solidFill>
              <a:srgbClr val="FFAF01"/>
            </a:solidFill>
            <a:latin typeface="+mj-lt"/>
          </a:endParaRPr>
        </a:p>
      </xdr:txBody>
    </xdr:sp>
    <xdr:clientData/>
  </xdr:twoCellAnchor>
  <xdr:twoCellAnchor>
    <xdr:from>
      <xdr:col>3</xdr:col>
      <xdr:colOff>787400</xdr:colOff>
      <xdr:row>5</xdr:row>
      <xdr:rowOff>63499</xdr:rowOff>
    </xdr:from>
    <xdr:to>
      <xdr:col>8</xdr:col>
      <xdr:colOff>549275</xdr:colOff>
      <xdr:row>6</xdr:row>
      <xdr:rowOff>165100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32500" y="952499"/>
          <a:ext cx="4575175" cy="279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* CELDAS</a:t>
          </a:r>
          <a:r>
            <a:rPr lang="es-ES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EN BLANCO PARA LLENAR</a:t>
          </a:r>
          <a:endParaRPr lang="es-ES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200025</xdr:colOff>
      <xdr:row>29</xdr:row>
      <xdr:rowOff>0</xdr:rowOff>
    </xdr:from>
    <xdr:to>
      <xdr:col>11</xdr:col>
      <xdr:colOff>561975</xdr:colOff>
      <xdr:row>41</xdr:row>
      <xdr:rowOff>166687</xdr:rowOff>
    </xdr:to>
    <xdr:graphicFrame macro="">
      <xdr:nvGraphicFramePr>
        <xdr:cNvPr id="7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25400</xdr:colOff>
      <xdr:row>1</xdr:row>
      <xdr:rowOff>101600</xdr:rowOff>
    </xdr:from>
    <xdr:to>
      <xdr:col>2</xdr:col>
      <xdr:colOff>1638300</xdr:colOff>
      <xdr:row>7</xdr:row>
      <xdr:rowOff>103030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E1FA76B-27C1-3A4B-9E07-26D5B43AD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9000" y="279400"/>
          <a:ext cx="1612900" cy="106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F67"/>
  <sheetViews>
    <sheetView tabSelected="1" zoomScaleNormal="100" workbookViewId="0">
      <selection activeCell="D16" sqref="D16:F16"/>
    </sheetView>
  </sheetViews>
  <sheetFormatPr baseColWidth="10" defaultColWidth="11.453125" defaultRowHeight="14"/>
  <cols>
    <col min="1" max="1" width="20.6328125" style="1" customWidth="1"/>
    <col min="2" max="2" width="7.36328125" style="1" customWidth="1"/>
    <col min="3" max="3" width="40.81640625" style="1" customWidth="1"/>
    <col min="4" max="4" width="13.1796875" style="1" customWidth="1"/>
    <col min="5" max="5" width="15" style="1" customWidth="1"/>
    <col min="6" max="8" width="11.6328125" style="1" bestFit="1" customWidth="1"/>
    <col min="9" max="9" width="12.453125" style="1" bestFit="1" customWidth="1"/>
    <col min="10" max="10" width="11.6328125" style="1" bestFit="1" customWidth="1"/>
    <col min="11" max="11" width="12.453125" style="1" bestFit="1" customWidth="1"/>
    <col min="12" max="12" width="11.453125" style="1"/>
    <col min="13" max="13" width="14.6328125" style="1" customWidth="1"/>
    <col min="14" max="14" width="11.453125" style="1" bestFit="1" customWidth="1"/>
    <col min="15" max="15" width="16.36328125" style="1" customWidth="1"/>
    <col min="16" max="16384" width="11.453125" style="1"/>
  </cols>
  <sheetData>
    <row r="1" spans="1:370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</row>
    <row r="2" spans="1:37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</row>
    <row r="3" spans="1:37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</row>
    <row r="4" spans="1:37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</row>
    <row r="5" spans="1:37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</row>
    <row r="6" spans="1:37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</row>
    <row r="7" spans="1:37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</row>
    <row r="8" spans="1:37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</row>
    <row r="9" spans="1:370" ht="19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</row>
    <row r="10" spans="1:370" ht="24" customHeight="1"/>
    <row r="11" spans="1:370" ht="25" customHeight="1">
      <c r="C11" s="47" t="s">
        <v>10</v>
      </c>
      <c r="D11" s="72"/>
      <c r="E11" s="73"/>
      <c r="F11" s="73"/>
    </row>
    <row r="12" spans="1:370" ht="25" customHeight="1">
      <c r="C12" s="48" t="s">
        <v>11</v>
      </c>
      <c r="D12" s="76"/>
      <c r="E12" s="76"/>
      <c r="F12" s="77"/>
    </row>
    <row r="13" spans="1:370" ht="25" customHeight="1">
      <c r="C13" s="48" t="s">
        <v>12</v>
      </c>
      <c r="D13" s="78"/>
      <c r="E13" s="78"/>
      <c r="F13" s="79"/>
    </row>
    <row r="14" spans="1:370" ht="25" customHeight="1">
      <c r="C14" s="48" t="s">
        <v>13</v>
      </c>
      <c r="D14" s="80">
        <v>15</v>
      </c>
      <c r="E14" s="80"/>
      <c r="F14" s="81"/>
    </row>
    <row r="15" spans="1:370" ht="25" customHeight="1">
      <c r="C15" s="48" t="s">
        <v>14</v>
      </c>
      <c r="D15" s="74">
        <v>410</v>
      </c>
      <c r="E15" s="75"/>
      <c r="F15" s="75"/>
    </row>
    <row r="16" spans="1:370" ht="25" customHeight="1">
      <c r="C16" s="48" t="s">
        <v>15</v>
      </c>
      <c r="D16" s="82">
        <v>1</v>
      </c>
      <c r="E16" s="82"/>
      <c r="F16" s="83"/>
    </row>
    <row r="17" spans="3:11" ht="25" customHeight="1">
      <c r="C17" s="48" t="s">
        <v>16</v>
      </c>
      <c r="D17" s="78"/>
      <c r="E17" s="78"/>
      <c r="F17" s="79"/>
    </row>
    <row r="18" spans="3:11" ht="25" customHeight="1">
      <c r="C18" s="48" t="s">
        <v>17</v>
      </c>
      <c r="D18" s="78"/>
      <c r="E18" s="78"/>
      <c r="F18" s="79"/>
    </row>
    <row r="19" spans="3:11" ht="25" customHeight="1">
      <c r="C19" s="49" t="s">
        <v>18</v>
      </c>
      <c r="D19" s="54">
        <v>200</v>
      </c>
      <c r="E19" s="54"/>
      <c r="F19" s="55"/>
    </row>
    <row r="20" spans="3:11" ht="34.5" customHeight="1">
      <c r="D20" s="2"/>
    </row>
    <row r="21" spans="3:11" ht="34.5" customHeight="1">
      <c r="D21" s="2"/>
    </row>
    <row r="22" spans="3:11" ht="25" customHeight="1">
      <c r="C22" s="52" t="s">
        <v>9</v>
      </c>
      <c r="D22" s="57" t="s">
        <v>4</v>
      </c>
      <c r="E22" s="57"/>
      <c r="F22" s="71" t="s">
        <v>5</v>
      </c>
      <c r="G22" s="71"/>
      <c r="H22" s="71" t="s">
        <v>6</v>
      </c>
      <c r="I22" s="71"/>
      <c r="J22" s="58" t="s">
        <v>7</v>
      </c>
      <c r="K22" s="59"/>
    </row>
    <row r="23" spans="3:11" ht="25" customHeight="1" thickBot="1">
      <c r="C23" s="53"/>
      <c r="D23" s="44" t="s">
        <v>0</v>
      </c>
      <c r="E23" s="45" t="s">
        <v>1</v>
      </c>
      <c r="F23" s="44" t="s">
        <v>0</v>
      </c>
      <c r="G23" s="45" t="s">
        <v>1</v>
      </c>
      <c r="H23" s="44" t="s">
        <v>0</v>
      </c>
      <c r="I23" s="45" t="s">
        <v>1</v>
      </c>
      <c r="J23" s="44" t="s">
        <v>0</v>
      </c>
      <c r="K23" s="46" t="s">
        <v>1</v>
      </c>
    </row>
    <row r="24" spans="3:11" ht="25" customHeight="1">
      <c r="C24" s="20" t="s">
        <v>8</v>
      </c>
      <c r="D24" s="39">
        <v>25</v>
      </c>
      <c r="E24" s="40">
        <f>D24/D26</f>
        <v>0.25</v>
      </c>
      <c r="F24" s="34">
        <v>7</v>
      </c>
      <c r="G24" s="40">
        <f>F24/F26</f>
        <v>8.7499999999999994E-2</v>
      </c>
      <c r="H24" s="34">
        <v>16</v>
      </c>
      <c r="I24" s="41">
        <f>H24/H26</f>
        <v>0.2</v>
      </c>
      <c r="J24" s="42">
        <f>D51+D52+D53</f>
        <v>20</v>
      </c>
      <c r="K24" s="43">
        <f>J24/J26</f>
        <v>0.25</v>
      </c>
    </row>
    <row r="25" spans="3:11" ht="25" customHeight="1">
      <c r="C25" s="21" t="s">
        <v>2</v>
      </c>
      <c r="D25" s="8">
        <v>75</v>
      </c>
      <c r="E25" s="9">
        <f>D25/D26</f>
        <v>0.75</v>
      </c>
      <c r="F25" s="7">
        <v>73</v>
      </c>
      <c r="G25" s="9">
        <f>F25/F26</f>
        <v>0.91249999999999998</v>
      </c>
      <c r="H25" s="7">
        <v>64</v>
      </c>
      <c r="I25" s="10">
        <f>H25/H26</f>
        <v>0.8</v>
      </c>
      <c r="J25" s="16">
        <f>D49+D50</f>
        <v>60</v>
      </c>
      <c r="K25" s="17">
        <f>J25/J26</f>
        <v>0.75</v>
      </c>
    </row>
    <row r="26" spans="3:11" ht="25" customHeight="1" thickBot="1">
      <c r="C26" s="15" t="s">
        <v>3</v>
      </c>
      <c r="D26" s="11">
        <f>SUM(D24:D25)</f>
        <v>100</v>
      </c>
      <c r="E26" s="12">
        <f t="shared" ref="E26:K26" si="0">SUM(E24:E25)</f>
        <v>1</v>
      </c>
      <c r="F26" s="13">
        <f t="shared" si="0"/>
        <v>80</v>
      </c>
      <c r="G26" s="12">
        <f t="shared" si="0"/>
        <v>1</v>
      </c>
      <c r="H26" s="13">
        <f t="shared" si="0"/>
        <v>80</v>
      </c>
      <c r="I26" s="14">
        <f t="shared" si="0"/>
        <v>1</v>
      </c>
      <c r="J26" s="18">
        <f t="shared" si="0"/>
        <v>80</v>
      </c>
      <c r="K26" s="19">
        <f t="shared" si="0"/>
        <v>1</v>
      </c>
    </row>
    <row r="27" spans="3:11">
      <c r="D27" s="2"/>
    </row>
    <row r="28" spans="3:11" ht="16.5" customHeight="1">
      <c r="D28" s="2"/>
    </row>
    <row r="29" spans="3:11" ht="36.75" customHeight="1">
      <c r="C29" s="56" t="s">
        <v>19</v>
      </c>
      <c r="D29" s="56"/>
      <c r="E29" s="56"/>
      <c r="F29" s="56"/>
      <c r="G29" s="56"/>
      <c r="H29" s="56"/>
      <c r="I29" s="56"/>
      <c r="J29" s="56"/>
      <c r="K29" s="56"/>
    </row>
    <row r="30" spans="3:11" ht="12.75" customHeight="1">
      <c r="C30" s="4"/>
      <c r="D30" s="4"/>
      <c r="E30" s="4"/>
      <c r="F30" s="4"/>
      <c r="G30" s="4"/>
      <c r="H30" s="4"/>
      <c r="I30" s="4"/>
      <c r="J30" s="4"/>
      <c r="K30" s="4"/>
    </row>
    <row r="31" spans="3:11" s="3" customFormat="1" ht="33.75" customHeight="1"/>
    <row r="32" spans="3:11" ht="25" customHeight="1" thickBot="1">
      <c r="C32" s="35" t="s">
        <v>9</v>
      </c>
      <c r="D32" s="36" t="str">
        <f>C24</f>
        <v>Vacas Cojas</v>
      </c>
      <c r="E32" s="37" t="str">
        <f>C25</f>
        <v>Vacas Buenas</v>
      </c>
    </row>
    <row r="33" spans="3:11" ht="25" customHeight="1">
      <c r="C33" s="28" t="str">
        <f>D22</f>
        <v>Productor</v>
      </c>
      <c r="D33" s="22">
        <f>E24</f>
        <v>0.25</v>
      </c>
      <c r="E33" s="23">
        <f>E25</f>
        <v>0.75</v>
      </c>
    </row>
    <row r="34" spans="3:11" ht="25" customHeight="1">
      <c r="C34" s="29" t="str">
        <f>F22</f>
        <v>Empleado 1</v>
      </c>
      <c r="D34" s="24">
        <f>G24</f>
        <v>8.7499999999999994E-2</v>
      </c>
      <c r="E34" s="25">
        <f>G25</f>
        <v>0.91249999999999998</v>
      </c>
    </row>
    <row r="35" spans="3:11" ht="25" customHeight="1">
      <c r="C35" s="29" t="str">
        <f>H22</f>
        <v>Empleado 2</v>
      </c>
      <c r="D35" s="24">
        <f>I24</f>
        <v>0.2</v>
      </c>
      <c r="E35" s="25">
        <f>I25</f>
        <v>0.8</v>
      </c>
    </row>
    <row r="36" spans="3:11" ht="25" customHeight="1">
      <c r="C36" s="30" t="str">
        <f>J22</f>
        <v>Evaluador</v>
      </c>
      <c r="D36" s="26">
        <f>K24</f>
        <v>0.25</v>
      </c>
      <c r="E36" s="27">
        <f>K25</f>
        <v>0.75</v>
      </c>
    </row>
    <row r="37" spans="3:11">
      <c r="D37" s="2"/>
    </row>
    <row r="38" spans="3:11">
      <c r="D38" s="2"/>
    </row>
    <row r="39" spans="3:11">
      <c r="D39" s="2"/>
    </row>
    <row r="40" spans="3:11">
      <c r="D40" s="2"/>
    </row>
    <row r="41" spans="3:11">
      <c r="D41" s="2"/>
    </row>
    <row r="42" spans="3:11">
      <c r="D42" s="2"/>
    </row>
    <row r="43" spans="3:11">
      <c r="D43" s="2"/>
    </row>
    <row r="44" spans="3:11" ht="27.5">
      <c r="C44" s="56" t="s">
        <v>9</v>
      </c>
      <c r="D44" s="56"/>
      <c r="E44" s="56"/>
      <c r="F44" s="56"/>
      <c r="G44" s="56"/>
      <c r="H44" s="56"/>
      <c r="I44" s="56"/>
      <c r="J44" s="56"/>
      <c r="K44" s="56"/>
    </row>
    <row r="45" spans="3:11" ht="27.5">
      <c r="C45" s="5"/>
      <c r="D45" s="5"/>
      <c r="E45" s="5"/>
      <c r="F45" s="5"/>
      <c r="G45" s="5"/>
      <c r="H45" s="5"/>
      <c r="I45" s="5"/>
      <c r="J45" s="5"/>
      <c r="K45" s="5"/>
    </row>
    <row r="46" spans="3:11" ht="27.5">
      <c r="C46" s="5"/>
      <c r="D46" s="5"/>
      <c r="E46" s="5"/>
      <c r="F46" s="5"/>
      <c r="G46" s="5"/>
      <c r="H46" s="5"/>
      <c r="I46" s="5"/>
      <c r="J46" s="5"/>
      <c r="K46" s="5"/>
    </row>
    <row r="47" spans="3:11" ht="27.5">
      <c r="C47" s="5"/>
      <c r="D47" s="5"/>
      <c r="E47" s="5"/>
      <c r="F47" s="5"/>
      <c r="G47" s="5"/>
      <c r="H47" s="5"/>
      <c r="I47" s="5"/>
      <c r="J47" s="5"/>
      <c r="K47" s="5"/>
    </row>
    <row r="48" spans="3:11" ht="30.5" thickBot="1">
      <c r="C48" s="35" t="s">
        <v>9</v>
      </c>
      <c r="D48" s="36" t="s">
        <v>20</v>
      </c>
      <c r="E48" s="38" t="s">
        <v>1</v>
      </c>
    </row>
    <row r="49" spans="3:11" ht="25" customHeight="1">
      <c r="C49" s="33">
        <v>1</v>
      </c>
      <c r="D49" s="34">
        <v>32</v>
      </c>
      <c r="E49" s="23">
        <f>D49/D54</f>
        <v>0.4</v>
      </c>
    </row>
    <row r="50" spans="3:11" ht="25" customHeight="1">
      <c r="C50" s="31">
        <v>2</v>
      </c>
      <c r="D50" s="7">
        <v>28</v>
      </c>
      <c r="E50" s="25">
        <f>D50/D54</f>
        <v>0.35</v>
      </c>
    </row>
    <row r="51" spans="3:11" ht="25" customHeight="1">
      <c r="C51" s="31">
        <v>3</v>
      </c>
      <c r="D51" s="7">
        <v>15</v>
      </c>
      <c r="E51" s="25">
        <f>D51/D54</f>
        <v>0.1875</v>
      </c>
    </row>
    <row r="52" spans="3:11" ht="25" customHeight="1">
      <c r="C52" s="31">
        <v>4</v>
      </c>
      <c r="D52" s="7">
        <v>5</v>
      </c>
      <c r="E52" s="25">
        <f>D52/D54</f>
        <v>6.25E-2</v>
      </c>
    </row>
    <row r="53" spans="3:11" ht="25" customHeight="1">
      <c r="C53" s="31">
        <v>5</v>
      </c>
      <c r="D53" s="7">
        <v>0</v>
      </c>
      <c r="E53" s="25">
        <f>D53/D54</f>
        <v>0</v>
      </c>
    </row>
    <row r="54" spans="3:11" ht="25" customHeight="1">
      <c r="C54" s="32" t="s">
        <v>3</v>
      </c>
      <c r="D54" s="13">
        <f>SUM(D49:D53)</f>
        <v>80</v>
      </c>
      <c r="E54" s="14">
        <f>SUM(E49:E53)</f>
        <v>1</v>
      </c>
    </row>
    <row r="58" spans="3:11" ht="28">
      <c r="C58" s="50" t="s">
        <v>21</v>
      </c>
      <c r="D58" s="51"/>
      <c r="E58" s="51"/>
      <c r="F58" s="51"/>
      <c r="G58" s="51"/>
      <c r="H58" s="51"/>
      <c r="I58" s="51"/>
      <c r="J58" s="51"/>
      <c r="K58" s="51"/>
    </row>
    <row r="61" spans="3:11" ht="44.25" customHeight="1" thickBot="1">
      <c r="C61" s="35" t="s">
        <v>9</v>
      </c>
      <c r="D61" s="36" t="s">
        <v>22</v>
      </c>
      <c r="E61" s="67" t="s">
        <v>23</v>
      </c>
      <c r="F61" s="67"/>
      <c r="G61" s="67" t="s">
        <v>24</v>
      </c>
      <c r="H61" s="68"/>
    </row>
    <row r="62" spans="3:11" ht="25" customHeight="1">
      <c r="C62" s="33">
        <v>1</v>
      </c>
      <c r="D62" s="34">
        <v>32</v>
      </c>
      <c r="E62" s="66">
        <f>+D62*($D$14-($D$14-($D$14*0%)))</f>
        <v>0</v>
      </c>
      <c r="F62" s="66"/>
      <c r="G62" s="69">
        <f>+E62*$D$15</f>
        <v>0</v>
      </c>
      <c r="H62" s="70"/>
    </row>
    <row r="63" spans="3:11" ht="25" customHeight="1">
      <c r="C63" s="31">
        <v>2</v>
      </c>
      <c r="D63" s="7">
        <v>28</v>
      </c>
      <c r="E63" s="64">
        <f>+D63*($D$14-($D$14-($D$14*0%)))</f>
        <v>0</v>
      </c>
      <c r="F63" s="64"/>
      <c r="G63" s="60">
        <f t="shared" ref="G63:G66" si="1">+E63*$D$15</f>
        <v>0</v>
      </c>
      <c r="H63" s="61"/>
    </row>
    <row r="64" spans="3:11" ht="25" customHeight="1">
      <c r="C64" s="31">
        <v>3</v>
      </c>
      <c r="D64" s="7">
        <v>15</v>
      </c>
      <c r="E64" s="64">
        <f>+D64*($D$14-($D$14-($D$14*5%)))</f>
        <v>11.25</v>
      </c>
      <c r="F64" s="64"/>
      <c r="G64" s="60">
        <f t="shared" si="1"/>
        <v>4612.5</v>
      </c>
      <c r="H64" s="61"/>
    </row>
    <row r="65" spans="3:8" ht="25" customHeight="1">
      <c r="C65" s="31">
        <v>4</v>
      </c>
      <c r="D65" s="7">
        <v>5</v>
      </c>
      <c r="E65" s="64">
        <f>+D65*($D$14-($D$14-($D$14*17%)))</f>
        <v>12.750000000000004</v>
      </c>
      <c r="F65" s="64"/>
      <c r="G65" s="60">
        <f t="shared" si="1"/>
        <v>5227.5000000000018</v>
      </c>
      <c r="H65" s="61"/>
    </row>
    <row r="66" spans="3:8" ht="25" customHeight="1">
      <c r="C66" s="31">
        <v>5</v>
      </c>
      <c r="D66" s="7">
        <v>1</v>
      </c>
      <c r="E66" s="64">
        <f>+D66*($D$14-($D$14-($D$14*36%)))</f>
        <v>5.3999999999999986</v>
      </c>
      <c r="F66" s="64"/>
      <c r="G66" s="60">
        <f t="shared" si="1"/>
        <v>2213.9999999999995</v>
      </c>
      <c r="H66" s="61"/>
    </row>
    <row r="67" spans="3:8" ht="25" customHeight="1">
      <c r="C67" s="32" t="s">
        <v>3</v>
      </c>
      <c r="D67" s="13">
        <f>SUM(D62:D66)</f>
        <v>81</v>
      </c>
      <c r="E67" s="65">
        <f>SUM(E62:E66)</f>
        <v>29.400000000000002</v>
      </c>
      <c r="F67" s="65"/>
      <c r="G67" s="62">
        <f>+SUM(G62:H66)</f>
        <v>12054.000000000002</v>
      </c>
      <c r="H67" s="63"/>
    </row>
  </sheetData>
  <sheetProtection selectLockedCells="1"/>
  <mergeCells count="31">
    <mergeCell ref="D18:F18"/>
    <mergeCell ref="D14:F14"/>
    <mergeCell ref="D16:F16"/>
    <mergeCell ref="D11:F11"/>
    <mergeCell ref="D15:F15"/>
    <mergeCell ref="D12:F12"/>
    <mergeCell ref="D13:F13"/>
    <mergeCell ref="D17:F17"/>
    <mergeCell ref="E62:F62"/>
    <mergeCell ref="G64:H64"/>
    <mergeCell ref="G65:H65"/>
    <mergeCell ref="E63:F63"/>
    <mergeCell ref="G61:H61"/>
    <mergeCell ref="G62:H62"/>
    <mergeCell ref="G63:H63"/>
    <mergeCell ref="E61:F61"/>
    <mergeCell ref="G66:H66"/>
    <mergeCell ref="G67:H67"/>
    <mergeCell ref="E64:F64"/>
    <mergeCell ref="E65:F65"/>
    <mergeCell ref="E66:F66"/>
    <mergeCell ref="E67:F67"/>
    <mergeCell ref="C58:K58"/>
    <mergeCell ref="C22:C23"/>
    <mergeCell ref="D19:F19"/>
    <mergeCell ref="C29:K29"/>
    <mergeCell ref="C44:K44"/>
    <mergeCell ref="D22:E22"/>
    <mergeCell ref="J22:K22"/>
    <mergeCell ref="F22:G22"/>
    <mergeCell ref="H22:I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HERRAMIENTA DE EVALUACION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Salas</dc:creator>
  <cp:lastModifiedBy>Fabián Salas</cp:lastModifiedBy>
  <dcterms:created xsi:type="dcterms:W3CDTF">2018-05-24T21:12:21Z</dcterms:created>
  <dcterms:modified xsi:type="dcterms:W3CDTF">2025-06-25T14:43:48Z</dcterms:modified>
</cp:coreProperties>
</file>